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6540" windowHeight="2925" activeTab="1"/>
  </bookViews>
  <sheets>
    <sheet name="DFR" sheetId="1" r:id="rId1"/>
    <sheet name="DFT" sheetId="2" r:id="rId2"/>
    <sheet name="List4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<sst xmlns="http://schemas.openxmlformats.org/spreadsheetml/2006/main" count="108" uniqueCount="29">
  <si>
    <t>Diskrétní Fourierova řada</t>
  </si>
  <si>
    <t>k</t>
  </si>
  <si>
    <t>m</t>
  </si>
  <si>
    <t>Re</t>
  </si>
  <si>
    <t>Im</t>
  </si>
  <si>
    <t>N=</t>
  </si>
  <si>
    <t>abs(cm)</t>
  </si>
  <si>
    <t>arg(cm)</t>
  </si>
  <si>
    <t>Výkon signálu v časové oblasti</t>
  </si>
  <si>
    <t>Výkon signálu v kmitočtové oblasti</t>
  </si>
  <si>
    <t>Červená čísla možno zadávat</t>
  </si>
  <si>
    <t>Re{f(k)}</t>
  </si>
  <si>
    <t>Im{f(k)}</t>
  </si>
  <si>
    <t>Re{cm}</t>
  </si>
  <si>
    <t>Im{cm}</t>
  </si>
  <si>
    <t>(2pi/N)k</t>
  </si>
  <si>
    <t>m(2pi/N)</t>
  </si>
  <si>
    <t>abs[f(k)]</t>
  </si>
  <si>
    <t>k0re</t>
  </si>
  <si>
    <t>k0im</t>
  </si>
  <si>
    <t>arg{f(k)}</t>
  </si>
  <si>
    <t>Součet Fourierovy řady</t>
  </si>
  <si>
    <t>Výpočet koeficientů</t>
  </si>
  <si>
    <t>jmen.=</t>
  </si>
  <si>
    <t>Diskrétní Fourierova transformace</t>
  </si>
  <si>
    <t>Inverzní DFT</t>
  </si>
  <si>
    <t>rozlišení argumentu</t>
  </si>
  <si>
    <t>Poznámka: pro korektní výpočet argumentu je třeba nastavit:</t>
  </si>
  <si>
    <t>V menu Nástroje, položka Doplňky zatrhnout Analytické nástroje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</si>
</sst>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E+00"/>
    <numFmt numFmtId="165" formatCode="0.000E+00"/>
    <numFmt numFmtId="166" formatCode="0.0E+00"/>
    <numFmt numFmtId="167" formatCode="0E+00"/>
    <numFmt numFmtId="168" formatCode="000\ 00"/>
    <numFmt numFmtId="169" formatCode="0.000"/>
    <numFmt numFmtId="170" formatCode="0.0000"/>
    <numFmt numFmtId="171" formatCode="0.000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3.75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0"/>
    </font>
    <font>
      <sz val="3.5"/>
      <name val="Arial"/>
      <family val="0"/>
    </font>
    <font>
      <sz val="4"/>
      <name val="Arial"/>
      <family val="0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Diskrétní signál - Re{f(k)}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DFR!$B$6</c:f>
              <c:strCache>
                <c:ptCount val="1"/>
                <c:pt idx="0">
                  <c:v>Re{f(k)}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DFR!$A$7:$A$10</c:f>
              <c:numCache/>
            </c:numRef>
          </c:xVal>
          <c:yVal>
            <c:numRef>
              <c:f>DFR!$B$7:$B$10</c:f>
              <c:numCache/>
            </c:numRef>
          </c:yVal>
          <c:smooth val="0"/>
        </c:ser>
        <c:axId val="65109635"/>
        <c:axId val="49115804"/>
      </c:scatterChart>
      <c:valAx>
        <c:axId val="65109635"/>
        <c:scaling>
          <c:orientation val="minMax"/>
          <c:max val="3.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15804"/>
        <c:crosses val="autoZero"/>
        <c:crossBetween val="midCat"/>
        <c:dispUnits/>
        <c:majorUnit val="1"/>
      </c:valAx>
      <c:valAx>
        <c:axId val="49115804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096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Inverzní DFT - Re{f(k)}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DFT!$B$35</c:f>
              <c:strCache>
                <c:ptCount val="1"/>
                <c:pt idx="0">
                  <c:v>Re{f(k)}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DFT!$A$36:$A$39</c:f>
              <c:numCache/>
            </c:numRef>
          </c:xVal>
          <c:yVal>
            <c:numRef>
              <c:f>DFT!$B$36:$B$39</c:f>
              <c:numCache/>
            </c:numRef>
          </c:yVal>
          <c:smooth val="0"/>
        </c:ser>
        <c:axId val="26661837"/>
        <c:axId val="38629942"/>
      </c:scatterChart>
      <c:valAx>
        <c:axId val="2666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29942"/>
        <c:crosses val="autoZero"/>
        <c:crossBetween val="midCat"/>
        <c:dispUnits/>
      </c:valAx>
      <c:valAx>
        <c:axId val="38629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6183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Diskrétní signál - Re{(k)}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DFT!$C$6</c:f>
              <c:strCache>
                <c:ptCount val="1"/>
                <c:pt idx="0">
                  <c:v>Im{f(k)}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DFT!$A$7:$A$10</c:f>
              <c:numCache/>
            </c:numRef>
          </c:xVal>
          <c:yVal>
            <c:numRef>
              <c:f>DFT!$C$7:$C$10</c:f>
              <c:numCache/>
            </c:numRef>
          </c:yVal>
          <c:smooth val="0"/>
        </c:ser>
        <c:axId val="12125159"/>
        <c:axId val="42017568"/>
      </c:scatterChart>
      <c:valAx>
        <c:axId val="12125159"/>
        <c:scaling>
          <c:orientation val="minMax"/>
          <c:max val="3.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17568"/>
        <c:crosses val="autoZero"/>
        <c:crossBetween val="midCat"/>
        <c:dispUnits/>
        <c:majorUnit val="1"/>
      </c:valAx>
      <c:valAx>
        <c:axId val="42017568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251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Inverzní DFT - Im{f(k)}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DFT!$C$35</c:f>
              <c:strCache>
                <c:ptCount val="1"/>
                <c:pt idx="0">
                  <c:v>Im{f(k)}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DFT!$A$36:$A$39</c:f>
              <c:numCache/>
            </c:numRef>
          </c:xVal>
          <c:yVal>
            <c:numRef>
              <c:f>DFT!$C$36:$C$39</c:f>
              <c:numCache/>
            </c:numRef>
          </c:yVal>
          <c:smooth val="0"/>
        </c:ser>
        <c:axId val="42613793"/>
        <c:axId val="47979818"/>
      </c:scatterChart>
      <c:valAx>
        <c:axId val="4261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79818"/>
        <c:crosses val="autoZero"/>
        <c:crossBetween val="midCat"/>
        <c:dispUnits/>
      </c:valAx>
      <c:valAx>
        <c:axId val="47979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137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Amplitudové spektrum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DFR!$H$13</c:f>
              <c:strCache>
                <c:ptCount val="1"/>
                <c:pt idx="0">
                  <c:v>abs(cm)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DFR!$G$14:$G$17</c:f>
              <c:numCache/>
            </c:numRef>
          </c:xVal>
          <c:yVal>
            <c:numRef>
              <c:f>DFR!$H$14:$H$17</c:f>
              <c:numCache/>
            </c:numRef>
          </c:yVal>
          <c:smooth val="0"/>
        </c:ser>
        <c:axId val="39389053"/>
        <c:axId val="18957158"/>
      </c:scatterChart>
      <c:valAx>
        <c:axId val="39389053"/>
        <c:scaling>
          <c:orientation val="minMax"/>
          <c:max val="3.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57158"/>
        <c:crosses val="autoZero"/>
        <c:crossBetween val="midCat"/>
        <c:dispUnits/>
        <c:majorUnit val="1"/>
      </c:valAx>
      <c:valAx>
        <c:axId val="18957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890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Fázové spektrum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DFR!$J$13</c:f>
              <c:strCache>
                <c:ptCount val="1"/>
                <c:pt idx="0">
                  <c:v>arg(cm)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DFR!$I$14:$I$17</c:f>
              <c:numCache/>
            </c:numRef>
          </c:xVal>
          <c:yVal>
            <c:numRef>
              <c:f>DFR!$J$14:$J$17</c:f>
              <c:numCache/>
            </c:numRef>
          </c:yVal>
          <c:smooth val="0"/>
        </c:ser>
        <c:axId val="36396695"/>
        <c:axId val="59134800"/>
      </c:scatterChart>
      <c:valAx>
        <c:axId val="36396695"/>
        <c:scaling>
          <c:orientation val="minMax"/>
          <c:max val="3.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34800"/>
        <c:crossesAt val="0"/>
        <c:crossBetween val="midCat"/>
        <c:dispUnits/>
        <c:majorUnit val="1"/>
      </c:valAx>
      <c:valAx>
        <c:axId val="59134800"/>
        <c:scaling>
          <c:orientation val="minMax"/>
          <c:max val="180"/>
          <c:min val="-18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96695"/>
        <c:crosses val="autoZero"/>
        <c:crossBetween val="midCat"/>
        <c:dispUnits/>
        <c:majorUnit val="90"/>
        <c:minorUnit val="9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Součet Fourierovy řady- Re{f(k)}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DFR!$B$35</c:f>
              <c:strCache>
                <c:ptCount val="1"/>
                <c:pt idx="0">
                  <c:v>Re{f(k)}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DFR!$A$36:$A$39</c:f>
              <c:numCache/>
            </c:numRef>
          </c:xVal>
          <c:yVal>
            <c:numRef>
              <c:f>DFR!$B$36:$B$39</c:f>
              <c:numCache/>
            </c:numRef>
          </c:yVal>
          <c:smooth val="0"/>
        </c:ser>
        <c:axId val="62451153"/>
        <c:axId val="25189466"/>
      </c:scatterChart>
      <c:valAx>
        <c:axId val="6245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89466"/>
        <c:crosses val="autoZero"/>
        <c:crossBetween val="midCat"/>
        <c:dispUnits/>
      </c:valAx>
      <c:valAx>
        <c:axId val="25189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51153"/>
        <c:crosses val="autoZero"/>
        <c:crossBetween val="midCat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Diskrétní signál - Im{f(k)}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DFR!$C$6</c:f>
              <c:strCache>
                <c:ptCount val="1"/>
                <c:pt idx="0">
                  <c:v>Im{f(k)}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DFR!$A$7:$A$10</c:f>
              <c:numCache/>
            </c:numRef>
          </c:xVal>
          <c:yVal>
            <c:numRef>
              <c:f>DFR!$C$7:$C$10</c:f>
              <c:numCache/>
            </c:numRef>
          </c:yVal>
          <c:smooth val="0"/>
        </c:ser>
        <c:axId val="25378603"/>
        <c:axId val="27080836"/>
      </c:scatterChart>
      <c:valAx>
        <c:axId val="2537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80836"/>
        <c:crosses val="autoZero"/>
        <c:crossBetween val="midCat"/>
        <c:dispUnits/>
        <c:majorUnit val="1"/>
        <c:minorUnit val="1"/>
      </c:valAx>
      <c:valAx>
        <c:axId val="27080836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786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Součet Fourierovy řady - Im{f(k)}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DFR!$C$35</c:f>
              <c:strCache>
                <c:ptCount val="1"/>
                <c:pt idx="0">
                  <c:v>Im{f(k)}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DFR!$A$36:$A$39</c:f>
              <c:numCache/>
            </c:numRef>
          </c:xVal>
          <c:yVal>
            <c:numRef>
              <c:f>DFR!$C$36:$C$39</c:f>
              <c:numCache/>
            </c:numRef>
          </c:yVal>
          <c:smooth val="0"/>
        </c:ser>
        <c:axId val="42400933"/>
        <c:axId val="46064078"/>
      </c:scatterChart>
      <c:valAx>
        <c:axId val="42400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64078"/>
        <c:crosses val="autoZero"/>
        <c:crossBetween val="midCat"/>
        <c:dispUnits/>
      </c:valAx>
      <c:valAx>
        <c:axId val="46064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00933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Diskrétní signál - Re{(k)}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DFT!$B$6</c:f>
              <c:strCache>
                <c:ptCount val="1"/>
                <c:pt idx="0">
                  <c:v>Re{f(k)}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DFT!$A$7:$A$10</c:f>
              <c:numCache/>
            </c:numRef>
          </c:xVal>
          <c:yVal>
            <c:numRef>
              <c:f>DFT!$B$7:$B$10</c:f>
              <c:numCache/>
            </c:numRef>
          </c:yVal>
          <c:smooth val="0"/>
        </c:ser>
        <c:axId val="11923519"/>
        <c:axId val="40202808"/>
      </c:scatterChart>
      <c:valAx>
        <c:axId val="11923519"/>
        <c:scaling>
          <c:orientation val="minMax"/>
          <c:max val="3.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02808"/>
        <c:crosses val="autoZero"/>
        <c:crossBetween val="midCat"/>
        <c:dispUnits/>
        <c:majorUnit val="1"/>
      </c:valAx>
      <c:valAx>
        <c:axId val="40202808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235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Amplitudové spektrum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DFT!$H$13</c:f>
              <c:strCache>
                <c:ptCount val="1"/>
                <c:pt idx="0">
                  <c:v>abs(cm)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DFT!$G$14:$G$17</c:f>
              <c:numCache/>
            </c:numRef>
          </c:xVal>
          <c:yVal>
            <c:numRef>
              <c:f>DFT!$H$14:$H$17</c:f>
              <c:numCache/>
            </c:numRef>
          </c:yVal>
          <c:smooth val="0"/>
        </c:ser>
        <c:axId val="26280953"/>
        <c:axId val="35201986"/>
      </c:scatterChart>
      <c:valAx>
        <c:axId val="26280953"/>
        <c:scaling>
          <c:orientation val="minMax"/>
          <c:max val="3.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01986"/>
        <c:crosses val="autoZero"/>
        <c:crossBetween val="midCat"/>
        <c:dispUnits/>
        <c:majorUnit val="1"/>
      </c:valAx>
      <c:valAx>
        <c:axId val="35201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809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Fázové spektrum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DFT!$J$13</c:f>
              <c:strCache>
                <c:ptCount val="1"/>
                <c:pt idx="0">
                  <c:v>arg(cm)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DFT!$I$14:$I$17</c:f>
              <c:numCache/>
            </c:numRef>
          </c:xVal>
          <c:yVal>
            <c:numRef>
              <c:f>DFT!$J$14:$J$17</c:f>
              <c:numCache/>
            </c:numRef>
          </c:yVal>
          <c:smooth val="0"/>
        </c:ser>
        <c:axId val="48382419"/>
        <c:axId val="32788588"/>
      </c:scatterChart>
      <c:valAx>
        <c:axId val="48382419"/>
        <c:scaling>
          <c:orientation val="minMax"/>
          <c:max val="3.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88588"/>
        <c:crossesAt val="0"/>
        <c:crossBetween val="midCat"/>
        <c:dispUnits/>
        <c:majorUnit val="1"/>
      </c:valAx>
      <c:valAx>
        <c:axId val="32788588"/>
        <c:scaling>
          <c:orientation val="minMax"/>
          <c:max val="180"/>
          <c:min val="-18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82419"/>
        <c:crosses val="autoZero"/>
        <c:crossBetween val="midCat"/>
        <c:dispUnits/>
        <c:majorUnit val="90"/>
        <c:minorUnit val="9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0</xdr:row>
      <xdr:rowOff>47625</xdr:rowOff>
    </xdr:from>
    <xdr:to>
      <xdr:col>15</xdr:col>
      <xdr:colOff>571500</xdr:colOff>
      <xdr:row>9</xdr:row>
      <xdr:rowOff>85725</xdr:rowOff>
    </xdr:to>
    <xdr:graphicFrame>
      <xdr:nvGraphicFramePr>
        <xdr:cNvPr id="1" name="Chart 1"/>
        <xdr:cNvGraphicFramePr/>
      </xdr:nvGraphicFramePr>
      <xdr:xfrm>
        <a:off x="4705350" y="47625"/>
        <a:ext cx="2962275" cy="149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10</xdr:row>
      <xdr:rowOff>28575</xdr:rowOff>
    </xdr:from>
    <xdr:to>
      <xdr:col>15</xdr:col>
      <xdr:colOff>542925</xdr:colOff>
      <xdr:row>19</xdr:row>
      <xdr:rowOff>76200</xdr:rowOff>
    </xdr:to>
    <xdr:graphicFrame>
      <xdr:nvGraphicFramePr>
        <xdr:cNvPr id="2" name="Chart 2"/>
        <xdr:cNvGraphicFramePr/>
      </xdr:nvGraphicFramePr>
      <xdr:xfrm>
        <a:off x="4695825" y="1647825"/>
        <a:ext cx="2943225" cy="150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28575</xdr:colOff>
      <xdr:row>10</xdr:row>
      <xdr:rowOff>28575</xdr:rowOff>
    </xdr:from>
    <xdr:to>
      <xdr:col>20</xdr:col>
      <xdr:colOff>514350</xdr:colOff>
      <xdr:row>19</xdr:row>
      <xdr:rowOff>66675</xdr:rowOff>
    </xdr:to>
    <xdr:graphicFrame>
      <xdr:nvGraphicFramePr>
        <xdr:cNvPr id="3" name="Chart 3"/>
        <xdr:cNvGraphicFramePr/>
      </xdr:nvGraphicFramePr>
      <xdr:xfrm>
        <a:off x="7734300" y="1647825"/>
        <a:ext cx="292417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76200</xdr:colOff>
      <xdr:row>19</xdr:row>
      <xdr:rowOff>133350</xdr:rowOff>
    </xdr:from>
    <xdr:to>
      <xdr:col>15</xdr:col>
      <xdr:colOff>561975</xdr:colOff>
      <xdr:row>29</xdr:row>
      <xdr:rowOff>47625</xdr:rowOff>
    </xdr:to>
    <xdr:graphicFrame>
      <xdr:nvGraphicFramePr>
        <xdr:cNvPr id="4" name="Chart 4"/>
        <xdr:cNvGraphicFramePr/>
      </xdr:nvGraphicFramePr>
      <xdr:xfrm>
        <a:off x="4733925" y="3209925"/>
        <a:ext cx="2924175" cy="153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0</xdr:row>
      <xdr:rowOff>47625</xdr:rowOff>
    </xdr:from>
    <xdr:to>
      <xdr:col>20</xdr:col>
      <xdr:colOff>514350</xdr:colOff>
      <xdr:row>9</xdr:row>
      <xdr:rowOff>85725</xdr:rowOff>
    </xdr:to>
    <xdr:graphicFrame>
      <xdr:nvGraphicFramePr>
        <xdr:cNvPr id="5" name="Chart 5"/>
        <xdr:cNvGraphicFramePr/>
      </xdr:nvGraphicFramePr>
      <xdr:xfrm>
        <a:off x="7705725" y="47625"/>
        <a:ext cx="2952750" cy="1495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47625</xdr:colOff>
      <xdr:row>19</xdr:row>
      <xdr:rowOff>142875</xdr:rowOff>
    </xdr:from>
    <xdr:to>
      <xdr:col>20</xdr:col>
      <xdr:colOff>495300</xdr:colOff>
      <xdr:row>29</xdr:row>
      <xdr:rowOff>66675</xdr:rowOff>
    </xdr:to>
    <xdr:graphicFrame>
      <xdr:nvGraphicFramePr>
        <xdr:cNvPr id="6" name="Chart 6"/>
        <xdr:cNvGraphicFramePr/>
      </xdr:nvGraphicFramePr>
      <xdr:xfrm>
        <a:off x="7753350" y="3219450"/>
        <a:ext cx="2886075" cy="1543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0</xdr:row>
      <xdr:rowOff>47625</xdr:rowOff>
    </xdr:from>
    <xdr:to>
      <xdr:col>15</xdr:col>
      <xdr:colOff>590550</xdr:colOff>
      <xdr:row>9</xdr:row>
      <xdr:rowOff>85725</xdr:rowOff>
    </xdr:to>
    <xdr:graphicFrame>
      <xdr:nvGraphicFramePr>
        <xdr:cNvPr id="1" name="Chart 4"/>
        <xdr:cNvGraphicFramePr/>
      </xdr:nvGraphicFramePr>
      <xdr:xfrm>
        <a:off x="4286250" y="47625"/>
        <a:ext cx="2981325" cy="149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76200</xdr:colOff>
      <xdr:row>9</xdr:row>
      <xdr:rowOff>123825</xdr:rowOff>
    </xdr:from>
    <xdr:to>
      <xdr:col>15</xdr:col>
      <xdr:colOff>600075</xdr:colOff>
      <xdr:row>18</xdr:row>
      <xdr:rowOff>133350</xdr:rowOff>
    </xdr:to>
    <xdr:graphicFrame>
      <xdr:nvGraphicFramePr>
        <xdr:cNvPr id="2" name="Chart 5"/>
        <xdr:cNvGraphicFramePr/>
      </xdr:nvGraphicFramePr>
      <xdr:xfrm>
        <a:off x="4314825" y="1581150"/>
        <a:ext cx="2962275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19050</xdr:colOff>
      <xdr:row>9</xdr:row>
      <xdr:rowOff>123825</xdr:rowOff>
    </xdr:from>
    <xdr:to>
      <xdr:col>20</xdr:col>
      <xdr:colOff>542925</xdr:colOff>
      <xdr:row>18</xdr:row>
      <xdr:rowOff>114300</xdr:rowOff>
    </xdr:to>
    <xdr:graphicFrame>
      <xdr:nvGraphicFramePr>
        <xdr:cNvPr id="3" name="Chart 6"/>
        <xdr:cNvGraphicFramePr/>
      </xdr:nvGraphicFramePr>
      <xdr:xfrm>
        <a:off x="7305675" y="1581150"/>
        <a:ext cx="2962275" cy="144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104775</xdr:colOff>
      <xdr:row>19</xdr:row>
      <xdr:rowOff>9525</xdr:rowOff>
    </xdr:from>
    <xdr:to>
      <xdr:col>16</xdr:col>
      <xdr:colOff>0</xdr:colOff>
      <xdr:row>28</xdr:row>
      <xdr:rowOff>114300</xdr:rowOff>
    </xdr:to>
    <xdr:graphicFrame>
      <xdr:nvGraphicFramePr>
        <xdr:cNvPr id="4" name="Chart 7"/>
        <xdr:cNvGraphicFramePr/>
      </xdr:nvGraphicFramePr>
      <xdr:xfrm>
        <a:off x="4343400" y="3086100"/>
        <a:ext cx="2943225" cy="1562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57150</xdr:colOff>
      <xdr:row>0</xdr:row>
      <xdr:rowOff>57150</xdr:rowOff>
    </xdr:from>
    <xdr:to>
      <xdr:col>20</xdr:col>
      <xdr:colOff>523875</xdr:colOff>
      <xdr:row>9</xdr:row>
      <xdr:rowOff>66675</xdr:rowOff>
    </xdr:to>
    <xdr:graphicFrame>
      <xdr:nvGraphicFramePr>
        <xdr:cNvPr id="5" name="Chart 8"/>
        <xdr:cNvGraphicFramePr/>
      </xdr:nvGraphicFramePr>
      <xdr:xfrm>
        <a:off x="7343775" y="57150"/>
        <a:ext cx="2905125" cy="1466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47625</xdr:colOff>
      <xdr:row>19</xdr:row>
      <xdr:rowOff>9525</xdr:rowOff>
    </xdr:from>
    <xdr:to>
      <xdr:col>20</xdr:col>
      <xdr:colOff>561975</xdr:colOff>
      <xdr:row>28</xdr:row>
      <xdr:rowOff>123825</xdr:rowOff>
    </xdr:to>
    <xdr:graphicFrame>
      <xdr:nvGraphicFramePr>
        <xdr:cNvPr id="6" name="Chart 9"/>
        <xdr:cNvGraphicFramePr/>
      </xdr:nvGraphicFramePr>
      <xdr:xfrm>
        <a:off x="7334250" y="3086100"/>
        <a:ext cx="2952750" cy="1571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L35" sqref="L35:R36"/>
    </sheetView>
  </sheetViews>
  <sheetFormatPr defaultColWidth="9.140625" defaultRowHeight="12.75"/>
  <cols>
    <col min="1" max="1" width="3.57421875" style="0" customWidth="1"/>
    <col min="2" max="2" width="8.28125" style="0" customWidth="1"/>
    <col min="3" max="3" width="7.140625" style="0" customWidth="1"/>
    <col min="4" max="4" width="5.57421875" style="0" customWidth="1"/>
    <col min="5" max="5" width="5.421875" style="0" customWidth="1"/>
    <col min="6" max="6" width="5.8515625" style="0" customWidth="1"/>
    <col min="7" max="7" width="5.57421875" style="0" customWidth="1"/>
    <col min="8" max="8" width="6.28125" style="0" customWidth="1"/>
    <col min="9" max="9" width="5.00390625" style="0" customWidth="1"/>
    <col min="10" max="10" width="10.8515625" style="0" customWidth="1"/>
    <col min="11" max="11" width="6.28125" style="0" customWidth="1"/>
  </cols>
  <sheetData>
    <row r="1" spans="1:7" ht="12.75">
      <c r="A1" s="1" t="s">
        <v>0</v>
      </c>
      <c r="E1" s="3" t="s">
        <v>5</v>
      </c>
      <c r="F1" s="4">
        <v>4</v>
      </c>
      <c r="G1" s="10" t="s">
        <v>10</v>
      </c>
    </row>
    <row r="2" spans="8:9" ht="12.75">
      <c r="H2" s="15"/>
      <c r="I2" s="15"/>
    </row>
    <row r="3" spans="1:6" ht="12.75">
      <c r="A3" s="1" t="s">
        <v>22</v>
      </c>
      <c r="E3" t="s">
        <v>23</v>
      </c>
      <c r="F3" s="4">
        <v>4</v>
      </c>
    </row>
    <row r="4" spans="2:11" ht="12.75">
      <c r="B4" s="2" t="s">
        <v>2</v>
      </c>
      <c r="D4" s="2">
        <v>0</v>
      </c>
      <c r="E4" s="2">
        <v>0</v>
      </c>
      <c r="F4" s="2">
        <v>1</v>
      </c>
      <c r="G4" s="2">
        <v>1</v>
      </c>
      <c r="H4" s="2">
        <v>2</v>
      </c>
      <c r="I4" s="2">
        <v>2</v>
      </c>
      <c r="J4" s="2">
        <v>3</v>
      </c>
      <c r="K4" s="2">
        <v>3</v>
      </c>
    </row>
    <row r="5" spans="1:11" ht="12.75">
      <c r="A5">
        <v>-1</v>
      </c>
      <c r="B5" s="8" t="s">
        <v>16</v>
      </c>
      <c r="D5" s="8">
        <f aca="true" t="shared" si="0" ref="D5:K5">$A5*D4*2*PI()/$F$1</f>
        <v>0</v>
      </c>
      <c r="E5" s="8">
        <f t="shared" si="0"/>
        <v>0</v>
      </c>
      <c r="F5" s="8">
        <f t="shared" si="0"/>
        <v>-1.5707963267948966</v>
      </c>
      <c r="G5" s="8">
        <f t="shared" si="0"/>
        <v>-1.5707963267948966</v>
      </c>
      <c r="H5" s="8">
        <f t="shared" si="0"/>
        <v>-3.141592653589793</v>
      </c>
      <c r="I5" s="8">
        <f t="shared" si="0"/>
        <v>-3.141592653589793</v>
      </c>
      <c r="J5" s="8">
        <f t="shared" si="0"/>
        <v>-4.71238898038469</v>
      </c>
      <c r="K5" s="8">
        <f t="shared" si="0"/>
        <v>-4.71238898038469</v>
      </c>
    </row>
    <row r="6" spans="1:11" ht="12.75">
      <c r="A6" s="2" t="s">
        <v>1</v>
      </c>
      <c r="B6" s="2" t="s">
        <v>11</v>
      </c>
      <c r="C6" s="2" t="s">
        <v>12</v>
      </c>
      <c r="D6" s="8" t="s">
        <v>3</v>
      </c>
      <c r="E6" s="8" t="s">
        <v>4</v>
      </c>
      <c r="F6" s="8" t="s">
        <v>3</v>
      </c>
      <c r="G6" s="8" t="s">
        <v>4</v>
      </c>
      <c r="H6" s="8" t="s">
        <v>3</v>
      </c>
      <c r="I6" s="8" t="s">
        <v>4</v>
      </c>
      <c r="J6" s="8" t="s">
        <v>3</v>
      </c>
      <c r="K6" s="8" t="s">
        <v>4</v>
      </c>
    </row>
    <row r="7" spans="1:11" ht="12.75">
      <c r="A7" s="2">
        <v>0</v>
      </c>
      <c r="B7" s="9">
        <v>1</v>
      </c>
      <c r="C7" s="9">
        <v>0</v>
      </c>
      <c r="D7" s="18">
        <f>$B7*COS(D$5*$A7)-$C7*SIN(D$5*$A7)</f>
        <v>1</v>
      </c>
      <c r="E7" s="18">
        <f>$B7*SIN(E$5*$A7)+$C7*COS(E$5*$A7)</f>
        <v>0</v>
      </c>
      <c r="F7" s="18">
        <f>$B7*COS(F$5*$A7)-$C7*SIN(F$5*$A7)</f>
        <v>1</v>
      </c>
      <c r="G7" s="18">
        <f>$B7*SIN(G$5*$A7)+$C7*COS(G$5*$A7)</f>
        <v>0</v>
      </c>
      <c r="H7" s="18">
        <f>$B7*COS(H$5*$A7)-$C7*SIN(H$5*$A7)</f>
        <v>1</v>
      </c>
      <c r="I7" s="18">
        <f>$B7*SIN(I$5*$A7)+$C7*COS(I$5*$A7)</f>
        <v>0</v>
      </c>
      <c r="J7" s="18">
        <f>$B7*COS(J$5*$A7)-$C7*SIN(J$5*$A7)</f>
        <v>1</v>
      </c>
      <c r="K7" s="18">
        <f>$B7*SIN(K$5*$A7)+$C7*COS(K$5*$A7)</f>
        <v>0</v>
      </c>
    </row>
    <row r="8" spans="1:11" ht="12.75">
      <c r="A8" s="2">
        <v>1</v>
      </c>
      <c r="B8" s="9">
        <v>1</v>
      </c>
      <c r="C8" s="9">
        <v>0</v>
      </c>
      <c r="D8" s="18">
        <f>$B8*COS(D$5*$A8)-$C8*SIN(D$5*$A8)</f>
        <v>1</v>
      </c>
      <c r="E8" s="18">
        <f>$B8*SIN(E$5*$A8)+$C8*COS(E$5*$A8)</f>
        <v>0</v>
      </c>
      <c r="F8" s="18">
        <f>$B8*COS(F$5*$A8)-$C8*SIN(F$5*$A8)</f>
        <v>6.1257422745431E-17</v>
      </c>
      <c r="G8" s="18">
        <f>$B8*SIN(G$5*$A8)+$C8*COS(G$5*$A8)</f>
        <v>-1</v>
      </c>
      <c r="H8" s="18">
        <f>$B8*COS(H$5*$A8)-$C8*SIN(H$5*$A8)</f>
        <v>-1</v>
      </c>
      <c r="I8" s="18">
        <f>$B8*SIN(I$5*$A8)+$C8*COS(I$5*$A8)</f>
        <v>-1.22514845490862E-16</v>
      </c>
      <c r="J8" s="18">
        <f>$B8*COS(J$5*$A8)-$C8*SIN(J$5*$A8)</f>
        <v>-1.83772268236293E-16</v>
      </c>
      <c r="K8" s="18">
        <f>$B8*SIN(K$5*$A8)+$C8*COS(K$5*$A8)</f>
        <v>1</v>
      </c>
    </row>
    <row r="9" spans="1:11" ht="12.75">
      <c r="A9" s="2">
        <v>2</v>
      </c>
      <c r="B9" s="9">
        <v>1</v>
      </c>
      <c r="C9" s="9">
        <v>0</v>
      </c>
      <c r="D9" s="18">
        <f>$B9*COS(D$5*$A9)-$C9*SIN(D$5*$A9)</f>
        <v>1</v>
      </c>
      <c r="E9" s="18">
        <f>$B9*SIN(E$5*$A9)+$C9*COS(E$5*$A9)</f>
        <v>0</v>
      </c>
      <c r="F9" s="18">
        <f>$B9*COS(F$5*$A9)-$C9*SIN(F$5*$A9)</f>
        <v>-1</v>
      </c>
      <c r="G9" s="18">
        <f>$B9*SIN(G$5*$A9)+$C9*COS(G$5*$A9)</f>
        <v>-1.22514845490862E-16</v>
      </c>
      <c r="H9" s="18">
        <f>$B9*COS(H$5*$A9)-$C9*SIN(H$5*$A9)</f>
        <v>1</v>
      </c>
      <c r="I9" s="18">
        <f>$B9*SIN(I$5*$A9)+$C9*COS(I$5*$A9)</f>
        <v>2.45029690981724E-16</v>
      </c>
      <c r="J9" s="18">
        <f>$B9*COS(J$5*$A9)-$C9*SIN(J$5*$A9)</f>
        <v>-1</v>
      </c>
      <c r="K9" s="18">
        <f>$B9*SIN(K$5*$A9)+$C9*COS(K$5*$A9)</f>
        <v>-3.67544536472586E-16</v>
      </c>
    </row>
    <row r="10" spans="1:11" ht="12.75">
      <c r="A10" s="2">
        <v>3</v>
      </c>
      <c r="B10" s="9">
        <v>0</v>
      </c>
      <c r="C10" s="9">
        <v>0</v>
      </c>
      <c r="D10" s="18">
        <f>$B10*COS(D$5*$A10)-$C10*SIN(D$5*$A10)</f>
        <v>0</v>
      </c>
      <c r="E10" s="18">
        <f>$B10*SIN(E$5*$A10)+$C10*COS(E$5*$A10)</f>
        <v>0</v>
      </c>
      <c r="F10" s="18">
        <f>$B10*COS(F$5*$A10)-$C10*SIN(F$5*$A10)</f>
        <v>0</v>
      </c>
      <c r="G10" s="18">
        <f>$B10*SIN(G$5*$A10)+$C10*COS(G$5*$A10)</f>
        <v>0</v>
      </c>
      <c r="H10" s="18">
        <f>$B10*COS(H$5*$A10)-$C10*SIN(H$5*$A10)</f>
        <v>0</v>
      </c>
      <c r="I10" s="18">
        <f>$B10*SIN(I$5*$A10)+$C10*COS(I$5*$A10)</f>
        <v>0</v>
      </c>
      <c r="J10" s="18">
        <f>$B10*COS(J$5*$A10)-$C10*SIN(J$5*$A10)</f>
        <v>0</v>
      </c>
      <c r="K10" s="18">
        <f>$B10*SIN(K$5*$A10)+$C10*COS(K$5*$A10)</f>
        <v>0</v>
      </c>
    </row>
    <row r="12" spans="2:11" ht="12.75">
      <c r="B12" s="2"/>
      <c r="D12" s="2"/>
      <c r="E12" s="2"/>
      <c r="F12" s="2"/>
      <c r="G12" s="2"/>
      <c r="H12" s="19" t="s">
        <v>26</v>
      </c>
      <c r="I12" s="2"/>
      <c r="J12" s="16">
        <v>1E-10</v>
      </c>
      <c r="K12" s="2"/>
    </row>
    <row r="13" spans="1:11" ht="12.75">
      <c r="A13" s="2" t="s">
        <v>2</v>
      </c>
      <c r="B13" s="2" t="s">
        <v>13</v>
      </c>
      <c r="C13" s="2" t="s">
        <v>14</v>
      </c>
      <c r="G13" s="2" t="s">
        <v>2</v>
      </c>
      <c r="H13" s="2" t="s">
        <v>6</v>
      </c>
      <c r="I13" s="2" t="s">
        <v>2</v>
      </c>
      <c r="J13" s="21" t="s">
        <v>7</v>
      </c>
      <c r="K13" s="6"/>
    </row>
    <row r="14" spans="1:10" ht="12.75">
      <c r="A14" s="2">
        <v>0</v>
      </c>
      <c r="B14" s="5">
        <f>SUM(D$7:D$10)/$F$3</f>
        <v>0.75</v>
      </c>
      <c r="C14" s="5">
        <f>SUM(E$7:E$10)/$F$3</f>
        <v>0</v>
      </c>
      <c r="G14" s="2">
        <v>0</v>
      </c>
      <c r="H14" s="6">
        <f>SQRT(B14^2+C14^2)</f>
        <v>0.75</v>
      </c>
      <c r="I14" s="2">
        <v>0</v>
      </c>
      <c r="J14" s="7">
        <f>IF(H14&gt;J$12,IMARGUMENT(COMPLEX(B14,C14))/PI()*180,0)</f>
        <v>0</v>
      </c>
    </row>
    <row r="15" spans="1:10" ht="12.75">
      <c r="A15" s="2">
        <v>1</v>
      </c>
      <c r="B15" s="5">
        <f>SUM(F$7:F$10)/$F$3</f>
        <v>0</v>
      </c>
      <c r="C15" s="5">
        <f>SUM(G$7:G$10)/$F$3</f>
        <v>-0.25000000000000006</v>
      </c>
      <c r="G15" s="2">
        <v>1</v>
      </c>
      <c r="H15" s="6">
        <f>SQRT(B15^2+C15^2)</f>
        <v>0.25000000000000006</v>
      </c>
      <c r="I15" s="2">
        <v>1</v>
      </c>
      <c r="J15" s="7">
        <f>IF(H15&gt;J$12,IMARGUMENT(COMPLEX(B15,C15))/PI()*180,0)</f>
        <v>-90</v>
      </c>
    </row>
    <row r="16" spans="1:10" ht="12.75">
      <c r="A16" s="2">
        <v>2</v>
      </c>
      <c r="B16" s="5">
        <f>SUM(H$7:H$10)/$F$3</f>
        <v>0.25</v>
      </c>
      <c r="C16" s="5">
        <f>SUM(I$7:I$10)/$F$3</f>
        <v>3.06287113727155E-17</v>
      </c>
      <c r="G16" s="2">
        <v>2</v>
      </c>
      <c r="H16" s="6">
        <f>SQRT(B16^2+C16^2)</f>
        <v>0.25</v>
      </c>
      <c r="I16" s="2">
        <v>2</v>
      </c>
      <c r="J16" s="7">
        <f>IF(H16&gt;J$12,IMARGUMENT(COMPLEX(B16,C16))/PI()*180,0)</f>
        <v>7.019583574323777E-15</v>
      </c>
    </row>
    <row r="17" spans="1:10" ht="12.75">
      <c r="A17" s="2">
        <v>3</v>
      </c>
      <c r="B17" s="5">
        <f>SUM(J$7:J$10)/$F$3</f>
        <v>-5.551115123125783E-17</v>
      </c>
      <c r="C17" s="5">
        <f>SUM(K$7:K$10)/$F$3</f>
        <v>0.24999999999999992</v>
      </c>
      <c r="G17" s="2">
        <v>3</v>
      </c>
      <c r="H17" s="6">
        <f>SQRT(B17^2+C17^2)</f>
        <v>0.24999999999999992</v>
      </c>
      <c r="I17" s="2">
        <v>3</v>
      </c>
      <c r="J17" s="7">
        <f>IF(H17&gt;J$12,IMARGUMENT(COMPLEX(B17,C17))/PI()*180,0)</f>
        <v>90.00000000000001</v>
      </c>
    </row>
    <row r="19" spans="2:6" ht="12.75">
      <c r="B19" t="s">
        <v>8</v>
      </c>
      <c r="F19">
        <f>SUMPRODUCT(B7:B10,B7:B10)/F1</f>
        <v>0.75</v>
      </c>
    </row>
    <row r="20" spans="2:6" ht="12.75">
      <c r="B20" t="s">
        <v>9</v>
      </c>
      <c r="F20">
        <f>SUMPRODUCT(H14:H17,H14:H17)</f>
        <v>0.75</v>
      </c>
    </row>
    <row r="22" ht="12.75">
      <c r="L22" s="14"/>
    </row>
    <row r="25" spans="1:10" ht="12.75">
      <c r="A25" s="1" t="s">
        <v>21</v>
      </c>
      <c r="E25" t="s">
        <v>23</v>
      </c>
      <c r="F25" s="4">
        <v>1</v>
      </c>
      <c r="H25" s="12" t="str">
        <f>H12</f>
        <v>rozlišení argumentu</v>
      </c>
      <c r="J25" s="17">
        <f>J12</f>
        <v>1E-10</v>
      </c>
    </row>
    <row r="26" spans="2:11" ht="12.75">
      <c r="B26" s="2" t="s">
        <v>1</v>
      </c>
      <c r="D26" s="2">
        <v>0</v>
      </c>
      <c r="E26" s="2">
        <v>0</v>
      </c>
      <c r="F26" s="2">
        <v>1</v>
      </c>
      <c r="G26" s="2">
        <v>1</v>
      </c>
      <c r="H26" s="2">
        <v>2</v>
      </c>
      <c r="I26" s="2">
        <v>2</v>
      </c>
      <c r="J26" s="2">
        <v>3</v>
      </c>
      <c r="K26" s="2">
        <v>3</v>
      </c>
    </row>
    <row r="27" spans="1:11" ht="12.75">
      <c r="A27">
        <v>1</v>
      </c>
      <c r="B27" s="8" t="s">
        <v>15</v>
      </c>
      <c r="D27" s="8">
        <f aca="true" t="shared" si="1" ref="D27:K27">$A27*D26*2*PI()/$F$1</f>
        <v>0</v>
      </c>
      <c r="E27" s="8">
        <f t="shared" si="1"/>
        <v>0</v>
      </c>
      <c r="F27" s="8">
        <f t="shared" si="1"/>
        <v>1.5707963267948966</v>
      </c>
      <c r="G27" s="8">
        <f t="shared" si="1"/>
        <v>1.5707963267948966</v>
      </c>
      <c r="H27" s="8">
        <f t="shared" si="1"/>
        <v>3.141592653589793</v>
      </c>
      <c r="I27" s="8">
        <f t="shared" si="1"/>
        <v>3.141592653589793</v>
      </c>
      <c r="J27" s="8">
        <f t="shared" si="1"/>
        <v>4.71238898038469</v>
      </c>
      <c r="K27" s="8">
        <f t="shared" si="1"/>
        <v>4.71238898038469</v>
      </c>
    </row>
    <row r="28" spans="1:11" ht="12.75">
      <c r="A28" s="2" t="s">
        <v>2</v>
      </c>
      <c r="B28" s="2" t="s">
        <v>13</v>
      </c>
      <c r="C28" s="2" t="s">
        <v>14</v>
      </c>
      <c r="D28" s="8" t="s">
        <v>3</v>
      </c>
      <c r="E28" s="8" t="s">
        <v>4</v>
      </c>
      <c r="F28" s="8" t="s">
        <v>3</v>
      </c>
      <c r="G28" s="8" t="s">
        <v>4</v>
      </c>
      <c r="H28" s="8" t="s">
        <v>3</v>
      </c>
      <c r="I28" s="8" t="s">
        <v>4</v>
      </c>
      <c r="J28" s="8" t="s">
        <v>3</v>
      </c>
      <c r="K28" s="8" t="s">
        <v>4</v>
      </c>
    </row>
    <row r="29" spans="1:11" ht="12.75">
      <c r="A29" s="2">
        <v>0</v>
      </c>
      <c r="B29" s="11">
        <f>B14</f>
        <v>0.75</v>
      </c>
      <c r="C29" s="11">
        <f aca="true" t="shared" si="2" ref="B29:C32">C14</f>
        <v>0</v>
      </c>
      <c r="D29" s="18">
        <f>$B29*COS(D$27*$A29)-$C29*SIN(D$27*$A29)</f>
        <v>0.75</v>
      </c>
      <c r="E29" s="18">
        <f>$B29*SIN(E$27*$A29)+$C29*COS(E$27*$A29)</f>
        <v>0</v>
      </c>
      <c r="F29" s="18">
        <f>$B29*COS(F$27*$A29)-$C29*SIN(F$27*$A29)</f>
        <v>0.75</v>
      </c>
      <c r="G29" s="18">
        <f>$B29*SIN(G$27*$A29)+$C29*COS(G$27*$A29)</f>
        <v>0</v>
      </c>
      <c r="H29" s="18">
        <f>$B29*COS(H$27*$A29)-$C29*SIN(H$27*$A29)</f>
        <v>0.75</v>
      </c>
      <c r="I29" s="18">
        <f>$B29*SIN(I$27*$A29)+$C29*COS(I$27*$A29)</f>
        <v>0</v>
      </c>
      <c r="J29" s="18">
        <f>$B29*COS(J$27*$A29)-$C29*SIN(J$27*$A29)</f>
        <v>0.75</v>
      </c>
      <c r="K29" s="18">
        <f>$B29*SIN(K$27*$A29)+$C29*COS(K$27*$A29)</f>
        <v>0</v>
      </c>
    </row>
    <row r="30" spans="1:11" ht="12.75">
      <c r="A30" s="2">
        <v>1</v>
      </c>
      <c r="B30" s="11">
        <f>B15</f>
        <v>0</v>
      </c>
      <c r="C30" s="11">
        <f t="shared" si="2"/>
        <v>-0.25000000000000006</v>
      </c>
      <c r="D30" s="18">
        <f>$B30*COS(D$27*$A30)-$C30*SIN(D$27*$A30)</f>
        <v>0</v>
      </c>
      <c r="E30" s="18">
        <f>$B30*SIN(E$27*$A30)+$C30*COS(E$27*$A30)</f>
        <v>-0.25000000000000006</v>
      </c>
      <c r="F30" s="18">
        <f>$B30*COS(F$27*$A30)-$C30*SIN(F$27*$A30)</f>
        <v>0.25000000000000006</v>
      </c>
      <c r="G30" s="18">
        <f>$B30*SIN(G$27*$A30)+$C30*COS(G$27*$A30)</f>
        <v>-1.5314355686357753E-17</v>
      </c>
      <c r="H30" s="18">
        <f>$B30*COS(H$27*$A30)-$C30*SIN(H$27*$A30)</f>
        <v>3.0628711372715506E-17</v>
      </c>
      <c r="I30" s="18">
        <f>$B30*SIN(I$27*$A30)+$C30*COS(I$27*$A30)</f>
        <v>0.25000000000000006</v>
      </c>
      <c r="J30" s="18">
        <f>$B30*COS(J$27*$A30)-$C30*SIN(J$27*$A30)</f>
        <v>-0.25000000000000006</v>
      </c>
      <c r="K30" s="18">
        <f>$B30*SIN(K$27*$A30)+$C30*COS(K$27*$A30)</f>
        <v>4.594306705907326E-17</v>
      </c>
    </row>
    <row r="31" spans="1:11" ht="12.75">
      <c r="A31" s="2">
        <v>2</v>
      </c>
      <c r="B31" s="11">
        <f t="shared" si="2"/>
        <v>0.25</v>
      </c>
      <c r="C31" s="11">
        <f t="shared" si="2"/>
        <v>3.06287113727155E-17</v>
      </c>
      <c r="D31" s="18">
        <f>$B31*COS(D$27*$A31)-$C31*SIN(D$27*$A31)</f>
        <v>0.25</v>
      </c>
      <c r="E31" s="18">
        <f>$B31*SIN(E$27*$A31)+$C31*COS(E$27*$A31)</f>
        <v>3.06287113727155E-17</v>
      </c>
      <c r="F31" s="18">
        <f>$B31*COS(F$27*$A31)-$C31*SIN(F$27*$A31)</f>
        <v>-0.25</v>
      </c>
      <c r="G31" s="18">
        <f>$B31*SIN(G$27*$A31)+$C31*COS(G$27*$A31)</f>
        <v>0</v>
      </c>
      <c r="H31" s="18">
        <f>$B31*COS(H$27*$A31)-$C31*SIN(H$27*$A31)</f>
        <v>0.25</v>
      </c>
      <c r="I31" s="18">
        <f>$B31*SIN(I$27*$A31)+$C31*COS(I$27*$A31)</f>
        <v>-3.06287113727155E-17</v>
      </c>
      <c r="J31" s="18">
        <f>$B31*COS(J$27*$A31)-$C31*SIN(J$27*$A31)</f>
        <v>-0.25</v>
      </c>
      <c r="K31" s="18">
        <f>$B31*SIN(K$27*$A31)+$C31*COS(K$27*$A31)</f>
        <v>6.1257422745431E-17</v>
      </c>
    </row>
    <row r="32" spans="1:11" ht="12.75">
      <c r="A32" s="2">
        <v>3</v>
      </c>
      <c r="B32" s="11">
        <f t="shared" si="2"/>
        <v>-5.551115123125783E-17</v>
      </c>
      <c r="C32" s="11">
        <f t="shared" si="2"/>
        <v>0.24999999999999992</v>
      </c>
      <c r="D32" s="18">
        <f>$B32*COS(D$27*$A32)-$C32*SIN(D$27*$A32)</f>
        <v>-5.551115123125783E-17</v>
      </c>
      <c r="E32" s="18">
        <f>$B32*SIN(E$27*$A32)+$C32*COS(E$27*$A32)</f>
        <v>0.24999999999999992</v>
      </c>
      <c r="F32" s="18">
        <f>$B32*COS(F$27*$A32)-$C32*SIN(F$27*$A32)</f>
        <v>0.24999999999999992</v>
      </c>
      <c r="G32" s="18">
        <f>$B32*SIN(G$27*$A32)+$C32*COS(G$27*$A32)</f>
        <v>9.568084172184589E-18</v>
      </c>
      <c r="H32" s="18">
        <f>$B32*COS(H$27*$A32)-$C32*SIN(H$27*$A32)</f>
        <v>-3.637498288688865E-17</v>
      </c>
      <c r="I32" s="18">
        <f>$B32*SIN(I$27*$A32)+$C32*COS(I$27*$A32)</f>
        <v>-0.24999999999999992</v>
      </c>
      <c r="J32" s="18">
        <f>$B32*COS(J$27*$A32)-$C32*SIN(J$27*$A32)</f>
        <v>-0.24999999999999992</v>
      </c>
      <c r="K32" s="18">
        <f>$B32*SIN(K$27*$A32)+$C32*COS(K$27*$A32)</f>
        <v>8.231804994596187E-17</v>
      </c>
    </row>
    <row r="34" spans="2:11" ht="12.75">
      <c r="B34" s="2"/>
      <c r="D34" s="2"/>
      <c r="E34" s="2"/>
      <c r="F34" s="2"/>
      <c r="G34" s="2"/>
      <c r="H34" s="2"/>
      <c r="I34" s="2"/>
      <c r="J34" s="2"/>
      <c r="K34" s="2"/>
    </row>
    <row r="35" spans="1:18" ht="12.75">
      <c r="A35" s="2" t="s">
        <v>1</v>
      </c>
      <c r="B35" s="2" t="s">
        <v>11</v>
      </c>
      <c r="C35" s="2" t="s">
        <v>12</v>
      </c>
      <c r="D35" s="2" t="s">
        <v>18</v>
      </c>
      <c r="E35" s="2" t="s">
        <v>19</v>
      </c>
      <c r="G35" s="2" t="s">
        <v>1</v>
      </c>
      <c r="H35" s="2" t="s">
        <v>17</v>
      </c>
      <c r="I35" s="2" t="s">
        <v>2</v>
      </c>
      <c r="J35" s="21" t="s">
        <v>20</v>
      </c>
      <c r="K35" s="6"/>
      <c r="L35" s="22" t="s">
        <v>27</v>
      </c>
      <c r="M35" s="23"/>
      <c r="N35" s="23"/>
      <c r="O35" s="23"/>
      <c r="P35" s="23"/>
      <c r="Q35" s="23"/>
      <c r="R35" s="21"/>
    </row>
    <row r="36" spans="1:18" ht="12.75">
      <c r="A36" s="2">
        <v>0</v>
      </c>
      <c r="B36" s="5">
        <f>IF(ABS(SUM(D$29:D$32)/$F$25)&gt;$J$25,SUM(D$29:D$32)/$F$25,0)</f>
        <v>1</v>
      </c>
      <c r="C36" s="5">
        <f>IF(ABS(SUM(E$29:E$32)/$F$25)&gt;$J$25,SUM(E$29:E$32)/$F$25,0)</f>
        <v>0</v>
      </c>
      <c r="D36" s="5">
        <f aca="true" t="shared" si="3" ref="D36:E39">B7-B36</f>
        <v>0</v>
      </c>
      <c r="E36" s="5">
        <f t="shared" si="3"/>
        <v>0</v>
      </c>
      <c r="G36" s="2">
        <v>0</v>
      </c>
      <c r="H36" s="6">
        <f>SQRT(B36^2+C36^2)</f>
        <v>1</v>
      </c>
      <c r="I36" s="2">
        <v>0</v>
      </c>
      <c r="J36" s="7">
        <f>IF(H36&gt;J$12,IMARGUMENT(COMPLEX(B36,C36))/PI()*180,0)</f>
        <v>0</v>
      </c>
      <c r="L36" s="23" t="s">
        <v>28</v>
      </c>
      <c r="M36" s="23"/>
      <c r="N36" s="23"/>
      <c r="O36" s="23"/>
      <c r="P36" s="23"/>
      <c r="Q36" s="23"/>
      <c r="R36" s="21"/>
    </row>
    <row r="37" spans="1:10" ht="12.75">
      <c r="A37" s="2">
        <v>1</v>
      </c>
      <c r="B37" s="5">
        <f>IF(ABS(SUM(F$29:F$32)/$F$25)&gt;$J$25,SUM(F$29:F$32)/$F$25,0)</f>
        <v>0.9999999999999999</v>
      </c>
      <c r="C37" s="5">
        <f>IF(ABS(SUM(G$29:G$32)/$F$25)&gt;$J$25,SUM(G$29:G$32)/$F$25,0)</f>
        <v>0</v>
      </c>
      <c r="D37" s="5">
        <f t="shared" si="3"/>
        <v>0</v>
      </c>
      <c r="E37" s="5">
        <f t="shared" si="3"/>
        <v>0</v>
      </c>
      <c r="G37" s="2">
        <v>1</v>
      </c>
      <c r="H37" s="6">
        <f>SQRT(B37^2+C37^2)</f>
        <v>0.9999999999999999</v>
      </c>
      <c r="I37" s="2">
        <v>1</v>
      </c>
      <c r="J37" s="7">
        <f>IF(H37&gt;J$12,IMARGUMENT(COMPLEX(B37,C37))/PI()*180,0)</f>
        <v>0</v>
      </c>
    </row>
    <row r="38" spans="1:10" ht="12.75">
      <c r="A38" s="2">
        <v>2</v>
      </c>
      <c r="B38" s="5">
        <f>IF(ABS(SUM(H$29:H$32)/$F$25)&gt;$J$25,SUM(H$29:H$32)/$F$25,0)</f>
        <v>1</v>
      </c>
      <c r="C38" s="5">
        <f>IF(ABS(SUM(I$29:I$32)/$F$25)&gt;$J$25,SUM(I$29:I$32)/$F$25,0)</f>
        <v>0</v>
      </c>
      <c r="D38" s="5">
        <f t="shared" si="3"/>
        <v>0</v>
      </c>
      <c r="E38" s="5">
        <f t="shared" si="3"/>
        <v>0</v>
      </c>
      <c r="G38" s="2">
        <v>2</v>
      </c>
      <c r="H38" s="6">
        <f>SQRT(B38^2+C38^2)</f>
        <v>1</v>
      </c>
      <c r="I38" s="2">
        <v>2</v>
      </c>
      <c r="J38" s="7">
        <f>IF(H38&gt;J$12,IMARGUMENT(COMPLEX(B38,C38))/PI()*180,0)</f>
        <v>0</v>
      </c>
    </row>
    <row r="39" spans="1:10" ht="12.75">
      <c r="A39" s="2">
        <v>3</v>
      </c>
      <c r="B39" s="5">
        <f>IF(ABS(SUM(J$29:J$32)/$F$25)&gt;$J$25,SUM(J$29:J$32)/$F$25,0)</f>
        <v>0</v>
      </c>
      <c r="C39" s="5">
        <f>IF(ABS(SUM(K$29:K$32)/$F$25)&gt;$J$25,SUM(K$29:K$32)/$F$25,0)</f>
        <v>0</v>
      </c>
      <c r="D39" s="5">
        <f t="shared" si="3"/>
        <v>0</v>
      </c>
      <c r="E39" s="5">
        <f t="shared" si="3"/>
        <v>0</v>
      </c>
      <c r="G39" s="2">
        <v>3</v>
      </c>
      <c r="H39" s="6">
        <f>SQRT(B39^2+C39^2)</f>
        <v>0</v>
      </c>
      <c r="I39" s="2">
        <v>3</v>
      </c>
      <c r="J39" s="7">
        <f>IF(H39&gt;J$12,IMARGUMENT(COMPLEX(B39,C39))/PI()*180,0)</f>
        <v>0</v>
      </c>
    </row>
  </sheetData>
  <conditionalFormatting sqref="D36:E39">
    <cfRule type="cellIs" priority="1" dxfId="0" operator="notEqual" stopIfTrue="1">
      <formula>0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N43" sqref="N43"/>
    </sheetView>
  </sheetViews>
  <sheetFormatPr defaultColWidth="9.140625" defaultRowHeight="12.75"/>
  <cols>
    <col min="1" max="1" width="3.57421875" style="0" customWidth="1"/>
    <col min="2" max="2" width="6.8515625" style="0" customWidth="1"/>
    <col min="3" max="3" width="7.140625" style="0" customWidth="1"/>
    <col min="4" max="4" width="6.00390625" style="0" customWidth="1"/>
    <col min="5" max="5" width="5.57421875" style="0" customWidth="1"/>
    <col min="6" max="6" width="6.00390625" style="0" customWidth="1"/>
    <col min="7" max="9" width="5.57421875" style="0" customWidth="1"/>
    <col min="10" max="10" width="6.140625" style="0" customWidth="1"/>
    <col min="11" max="11" width="5.57421875" style="0" customWidth="1"/>
  </cols>
  <sheetData>
    <row r="1" spans="1:8" ht="12.75">
      <c r="A1" s="1" t="s">
        <v>24</v>
      </c>
      <c r="F1" s="3" t="s">
        <v>5</v>
      </c>
      <c r="G1" s="4">
        <v>4</v>
      </c>
      <c r="H1" s="13" t="s">
        <v>10</v>
      </c>
    </row>
    <row r="3" spans="1:6" ht="12.75">
      <c r="A3" s="1" t="s">
        <v>22</v>
      </c>
      <c r="E3" t="s">
        <v>23</v>
      </c>
      <c r="F3" s="4">
        <v>1</v>
      </c>
    </row>
    <row r="4" spans="2:11" ht="12.75">
      <c r="B4" s="2" t="s">
        <v>2</v>
      </c>
      <c r="D4" s="8">
        <v>0</v>
      </c>
      <c r="E4" s="8">
        <v>0</v>
      </c>
      <c r="F4" s="8">
        <v>1</v>
      </c>
      <c r="G4" s="8">
        <v>1</v>
      </c>
      <c r="H4" s="8">
        <v>2</v>
      </c>
      <c r="I4" s="8">
        <v>2</v>
      </c>
      <c r="J4" s="8">
        <v>3</v>
      </c>
      <c r="K4" s="8">
        <v>3</v>
      </c>
    </row>
    <row r="5" spans="1:11" ht="12.75">
      <c r="A5">
        <v>-1</v>
      </c>
      <c r="B5" s="8" t="s">
        <v>16</v>
      </c>
      <c r="D5" s="8">
        <f aca="true" t="shared" si="0" ref="D5:K5">$A5*D4*2*PI()/$G$1</f>
        <v>0</v>
      </c>
      <c r="E5" s="8">
        <f t="shared" si="0"/>
        <v>0</v>
      </c>
      <c r="F5" s="8">
        <f t="shared" si="0"/>
        <v>-1.5707963267948966</v>
      </c>
      <c r="G5" s="8">
        <f t="shared" si="0"/>
        <v>-1.5707963267948966</v>
      </c>
      <c r="H5" s="8">
        <f t="shared" si="0"/>
        <v>-3.141592653589793</v>
      </c>
      <c r="I5" s="8">
        <f t="shared" si="0"/>
        <v>-3.141592653589793</v>
      </c>
      <c r="J5" s="8">
        <f t="shared" si="0"/>
        <v>-4.71238898038469</v>
      </c>
      <c r="K5" s="8">
        <f t="shared" si="0"/>
        <v>-4.71238898038469</v>
      </c>
    </row>
    <row r="6" spans="1:11" ht="12.75">
      <c r="A6" s="2" t="s">
        <v>1</v>
      </c>
      <c r="B6" s="8" t="s">
        <v>11</v>
      </c>
      <c r="C6" s="8" t="s">
        <v>12</v>
      </c>
      <c r="D6" s="8" t="s">
        <v>3</v>
      </c>
      <c r="E6" s="8" t="s">
        <v>4</v>
      </c>
      <c r="F6" s="8" t="s">
        <v>3</v>
      </c>
      <c r="G6" s="8" t="s">
        <v>4</v>
      </c>
      <c r="H6" s="8" t="s">
        <v>3</v>
      </c>
      <c r="I6" s="8" t="s">
        <v>4</v>
      </c>
      <c r="J6" s="8" t="s">
        <v>3</v>
      </c>
      <c r="K6" s="8" t="s">
        <v>4</v>
      </c>
    </row>
    <row r="7" spans="1:11" ht="12.75">
      <c r="A7" s="2">
        <v>0</v>
      </c>
      <c r="B7" s="9">
        <v>1</v>
      </c>
      <c r="C7" s="9">
        <v>0</v>
      </c>
      <c r="D7" s="18">
        <f>$B7*COS(D$5*$A7)-$C7*SIN(D$5*$A7)</f>
        <v>1</v>
      </c>
      <c r="E7" s="18">
        <f>$B7*SIN(E$5*$A7)+$C7*COS(E$5*$A7)</f>
        <v>0</v>
      </c>
      <c r="F7" s="18">
        <f>$B7*COS(F$5*$A7)-$C7*SIN(F$5*$A7)</f>
        <v>1</v>
      </c>
      <c r="G7" s="18">
        <f>$B7*SIN(G$5*$A7)+$C7*COS(G$5*$A7)</f>
        <v>0</v>
      </c>
      <c r="H7" s="18">
        <f>$B7*COS(H$5*$A7)-$C7*SIN(H$5*$A7)</f>
        <v>1</v>
      </c>
      <c r="I7" s="18">
        <f>$B7*SIN(I$5*$A7)+$C7*COS(I$5*$A7)</f>
        <v>0</v>
      </c>
      <c r="J7" s="18">
        <f>$B7*COS(J$5*$A7)-$C7*SIN(J$5*$A7)</f>
        <v>1</v>
      </c>
      <c r="K7" s="18">
        <f>$B7*SIN(K$5*$A7)+$C7*COS(K$5*$A7)</f>
        <v>0</v>
      </c>
    </row>
    <row r="8" spans="1:11" ht="12.75">
      <c r="A8" s="2">
        <v>1</v>
      </c>
      <c r="B8" s="9">
        <v>1</v>
      </c>
      <c r="C8" s="9">
        <v>0</v>
      </c>
      <c r="D8" s="18">
        <f>$B8*COS(D$5*$A8)-$C8*SIN(D$5*$A8)</f>
        <v>1</v>
      </c>
      <c r="E8" s="18">
        <f>$B8*SIN(E$5*$A8)+$C8*COS(E$5*$A8)</f>
        <v>0</v>
      </c>
      <c r="F8" s="18">
        <f>$B8*COS(F$5*$A8)-$C8*SIN(F$5*$A8)</f>
        <v>6.1257422745431E-17</v>
      </c>
      <c r="G8" s="18">
        <f>$B8*SIN(G$5*$A8)+$C8*COS(G$5*$A8)</f>
        <v>-1</v>
      </c>
      <c r="H8" s="18">
        <f>$B8*COS(H$5*$A8)-$C8*SIN(H$5*$A8)</f>
        <v>-1</v>
      </c>
      <c r="I8" s="18">
        <f>$B8*SIN(I$5*$A8)+$C8*COS(I$5*$A8)</f>
        <v>-1.22514845490862E-16</v>
      </c>
      <c r="J8" s="18">
        <f>$B8*COS(J$5*$A8)-$C8*SIN(J$5*$A8)</f>
        <v>-1.83772268236293E-16</v>
      </c>
      <c r="K8" s="18">
        <f>$B8*SIN(K$5*$A8)+$C8*COS(K$5*$A8)</f>
        <v>1</v>
      </c>
    </row>
    <row r="9" spans="1:11" ht="12.75">
      <c r="A9" s="2">
        <v>2</v>
      </c>
      <c r="B9" s="9">
        <v>0</v>
      </c>
      <c r="C9" s="9">
        <v>0</v>
      </c>
      <c r="D9" s="18">
        <f>$B9*COS(D$5*$A9)-$C9*SIN(D$5*$A9)</f>
        <v>0</v>
      </c>
      <c r="E9" s="18">
        <f>$B9*SIN(E$5*$A9)+$C9*COS(E$5*$A9)</f>
        <v>0</v>
      </c>
      <c r="F9" s="18">
        <f>$B9*COS(F$5*$A9)-$C9*SIN(F$5*$A9)</f>
        <v>0</v>
      </c>
      <c r="G9" s="18">
        <f>$B9*SIN(G$5*$A9)+$C9*COS(G$5*$A9)</f>
        <v>0</v>
      </c>
      <c r="H9" s="18">
        <f>$B9*COS(H$5*$A9)-$C9*SIN(H$5*$A9)</f>
        <v>0</v>
      </c>
      <c r="I9" s="18">
        <f>$B9*SIN(I$5*$A9)+$C9*COS(I$5*$A9)</f>
        <v>0</v>
      </c>
      <c r="J9" s="18">
        <f>$B9*COS(J$5*$A9)-$C9*SIN(J$5*$A9)</f>
        <v>0</v>
      </c>
      <c r="K9" s="18">
        <f>$B9*SIN(K$5*$A9)+$C9*COS(K$5*$A9)</f>
        <v>0</v>
      </c>
    </row>
    <row r="10" spans="1:11" ht="12.75">
      <c r="A10" s="2">
        <v>3</v>
      </c>
      <c r="B10" s="9">
        <v>0</v>
      </c>
      <c r="C10" s="9">
        <v>0</v>
      </c>
      <c r="D10" s="18">
        <f>$B10*COS(D$5*$A10)-$C10*SIN(D$5*$A10)</f>
        <v>0</v>
      </c>
      <c r="E10" s="18">
        <f>$B10*SIN(E$5*$A10)+$C10*COS(E$5*$A10)</f>
        <v>0</v>
      </c>
      <c r="F10" s="18">
        <f>$B10*COS(F$5*$A10)-$C10*SIN(F$5*$A10)</f>
        <v>0</v>
      </c>
      <c r="G10" s="18">
        <f>$B10*SIN(G$5*$A10)+$C10*COS(G$5*$A10)</f>
        <v>0</v>
      </c>
      <c r="H10" s="18">
        <f>$B10*COS(H$5*$A10)-$C10*SIN(H$5*$A10)</f>
        <v>0</v>
      </c>
      <c r="I10" s="18">
        <f>$B10*SIN(I$5*$A10)+$C10*COS(I$5*$A10)</f>
        <v>0</v>
      </c>
      <c r="J10" s="18">
        <f>$B10*COS(J$5*$A10)-$C10*SIN(J$5*$A10)</f>
        <v>0</v>
      </c>
      <c r="K10" s="18">
        <f>$B10*SIN(K$5*$A10)+$C10*COS(K$5*$A10)</f>
        <v>0</v>
      </c>
    </row>
    <row r="12" spans="2:11" ht="12.75">
      <c r="B12" s="2"/>
      <c r="D12" s="2"/>
      <c r="E12" s="2"/>
      <c r="F12" s="2"/>
      <c r="G12" s="2"/>
      <c r="H12" s="19" t="s">
        <v>26</v>
      </c>
      <c r="J12" s="16">
        <v>1E-10</v>
      </c>
      <c r="K12" s="2"/>
    </row>
    <row r="13" spans="1:11" ht="12.75">
      <c r="A13" s="2" t="s">
        <v>2</v>
      </c>
      <c r="B13" s="8" t="s">
        <v>13</v>
      </c>
      <c r="C13" s="8" t="s">
        <v>14</v>
      </c>
      <c r="G13" s="2" t="s">
        <v>2</v>
      </c>
      <c r="H13" s="8" t="s">
        <v>6</v>
      </c>
      <c r="I13" s="2" t="s">
        <v>2</v>
      </c>
      <c r="J13" s="24" t="s">
        <v>7</v>
      </c>
      <c r="K13" s="6"/>
    </row>
    <row r="14" spans="1:10" ht="12.75">
      <c r="A14" s="2">
        <v>0</v>
      </c>
      <c r="B14" s="5">
        <f>SUM(D$7:D$10)/$F$3</f>
        <v>2</v>
      </c>
      <c r="C14" s="5">
        <f>SUM(E$7:E$10)/$F$3</f>
        <v>0</v>
      </c>
      <c r="G14" s="2">
        <v>0</v>
      </c>
      <c r="H14" s="6">
        <f>SQRT(B14^2+C14^2)</f>
        <v>2</v>
      </c>
      <c r="I14" s="2">
        <v>0</v>
      </c>
      <c r="J14" s="7">
        <f>IF(H14&gt;J$12,IMARGUMENT(COMPLEX(B14,C14))/PI()*180,0)</f>
        <v>0</v>
      </c>
    </row>
    <row r="15" spans="1:10" ht="12.75">
      <c r="A15" s="2">
        <v>1</v>
      </c>
      <c r="B15" s="5">
        <f>SUM(F$7:F$10)/$F$3</f>
        <v>1</v>
      </c>
      <c r="C15" s="5">
        <f>SUM(G$7:G$10)/$F$3</f>
        <v>-1</v>
      </c>
      <c r="G15" s="2">
        <v>1</v>
      </c>
      <c r="H15" s="6">
        <f>SQRT(B15^2+C15^2)</f>
        <v>1.4142135623730951</v>
      </c>
      <c r="I15" s="2">
        <v>1</v>
      </c>
      <c r="J15" s="7">
        <f>IF(H15&gt;J$12,IMARGUMENT(COMPLEX(B15,C15))/PI()*180,0)</f>
        <v>-45</v>
      </c>
    </row>
    <row r="16" spans="1:10" ht="12.75">
      <c r="A16" s="2">
        <v>2</v>
      </c>
      <c r="B16" s="5">
        <f>SUM(H$7:H$10)/$F$3</f>
        <v>0</v>
      </c>
      <c r="C16" s="5">
        <f>SUM(I$7:I$10)/$F$3</f>
        <v>-1.22514845490862E-16</v>
      </c>
      <c r="G16" s="2">
        <v>2</v>
      </c>
      <c r="H16" s="6">
        <f>SQRT(B16^2+C16^2)</f>
        <v>1.22514845490862E-16</v>
      </c>
      <c r="I16" s="2">
        <v>2</v>
      </c>
      <c r="J16" s="7">
        <f>IF(H16&gt;J$12,IMARGUMENT(COMPLEX(B16,C16))/PI()*180,0)</f>
        <v>0</v>
      </c>
    </row>
    <row r="17" spans="1:10" ht="12.75">
      <c r="A17" s="2">
        <v>3</v>
      </c>
      <c r="B17" s="5">
        <f>SUM(J$7:J$10)/$F$3</f>
        <v>0.9999999999999998</v>
      </c>
      <c r="C17" s="5">
        <f>SUM(K$7:K$10)/$F$3</f>
        <v>1</v>
      </c>
      <c r="G17" s="2">
        <v>3</v>
      </c>
      <c r="H17" s="6">
        <f>SQRT(B17^2+C17^2)</f>
        <v>1.414213562373095</v>
      </c>
      <c r="I17" s="2">
        <v>3</v>
      </c>
      <c r="J17" s="7">
        <f>IF(H17&gt;J$12,IMARGUMENT(COMPLEX(B17,C17))/PI()*180,0)</f>
        <v>45</v>
      </c>
    </row>
    <row r="19" spans="2:7" ht="12.75">
      <c r="B19" t="s">
        <v>8</v>
      </c>
      <c r="G19">
        <f>SUMPRODUCT(B7:B10,B7:B10)/G1</f>
        <v>0.5</v>
      </c>
    </row>
    <row r="20" spans="2:7" ht="12.75">
      <c r="B20" t="s">
        <v>9</v>
      </c>
      <c r="G20">
        <f>SUMPRODUCT(H14:H17,H14:H17)</f>
        <v>8</v>
      </c>
    </row>
    <row r="25" spans="1:10" ht="12.75">
      <c r="A25" s="1" t="s">
        <v>25</v>
      </c>
      <c r="E25" t="s">
        <v>23</v>
      </c>
      <c r="F25" s="4">
        <v>4</v>
      </c>
      <c r="H25" s="20" t="str">
        <f>H12</f>
        <v>rozlišení argumentu</v>
      </c>
      <c r="I25" s="15"/>
      <c r="J25" s="17">
        <f>J12</f>
        <v>1E-10</v>
      </c>
    </row>
    <row r="26" spans="2:11" ht="12.75">
      <c r="B26" s="2" t="s">
        <v>1</v>
      </c>
      <c r="D26" s="8">
        <v>0</v>
      </c>
      <c r="E26" s="8">
        <v>0</v>
      </c>
      <c r="F26" s="8">
        <v>1</v>
      </c>
      <c r="G26" s="8">
        <v>1</v>
      </c>
      <c r="H26" s="8">
        <v>2</v>
      </c>
      <c r="I26" s="8">
        <v>2</v>
      </c>
      <c r="J26" s="8">
        <v>3</v>
      </c>
      <c r="K26" s="8">
        <v>3</v>
      </c>
    </row>
    <row r="27" spans="1:11" ht="12.75">
      <c r="A27">
        <v>1</v>
      </c>
      <c r="B27" s="8" t="s">
        <v>15</v>
      </c>
      <c r="D27" s="8">
        <f aca="true" t="shared" si="1" ref="D27:K27">$A27*D26*2*PI()/$G$1</f>
        <v>0</v>
      </c>
      <c r="E27" s="8">
        <f t="shared" si="1"/>
        <v>0</v>
      </c>
      <c r="F27" s="8">
        <f t="shared" si="1"/>
        <v>1.5707963267948966</v>
      </c>
      <c r="G27" s="8">
        <f t="shared" si="1"/>
        <v>1.5707963267948966</v>
      </c>
      <c r="H27" s="8">
        <f t="shared" si="1"/>
        <v>3.141592653589793</v>
      </c>
      <c r="I27" s="8">
        <f t="shared" si="1"/>
        <v>3.141592653589793</v>
      </c>
      <c r="J27" s="8">
        <f t="shared" si="1"/>
        <v>4.71238898038469</v>
      </c>
      <c r="K27" s="8">
        <f t="shared" si="1"/>
        <v>4.71238898038469</v>
      </c>
    </row>
    <row r="28" spans="1:11" ht="12.75">
      <c r="A28" s="2" t="s">
        <v>2</v>
      </c>
      <c r="B28" s="8" t="s">
        <v>13</v>
      </c>
      <c r="C28" s="8" t="s">
        <v>14</v>
      </c>
      <c r="D28" s="8" t="s">
        <v>3</v>
      </c>
      <c r="E28" s="8" t="s">
        <v>4</v>
      </c>
      <c r="F28" s="8" t="s">
        <v>3</v>
      </c>
      <c r="G28" s="8" t="s">
        <v>4</v>
      </c>
      <c r="H28" s="8" t="s">
        <v>3</v>
      </c>
      <c r="I28" s="8" t="s">
        <v>4</v>
      </c>
      <c r="J28" s="8" t="s">
        <v>3</v>
      </c>
      <c r="K28" s="8" t="s">
        <v>4</v>
      </c>
    </row>
    <row r="29" spans="1:11" ht="12.75">
      <c r="A29" s="2">
        <v>0</v>
      </c>
      <c r="B29" s="11">
        <f aca="true" t="shared" si="2" ref="B29:C32">B14</f>
        <v>2</v>
      </c>
      <c r="C29" s="11">
        <f t="shared" si="2"/>
        <v>0</v>
      </c>
      <c r="D29" s="18">
        <f>$B29*COS(D$27*$A29)-$C29*SIN(D$27*$A29)</f>
        <v>2</v>
      </c>
      <c r="E29" s="18">
        <f>$B29*SIN(E$27*$A29)+$C29*COS(E$27*$A29)</f>
        <v>0</v>
      </c>
      <c r="F29" s="18">
        <f>$B29*COS(F$27*$A29)-$C29*SIN(F$27*$A29)</f>
        <v>2</v>
      </c>
      <c r="G29" s="18">
        <f>$B29*SIN(G$27*$A29)+$C29*COS(G$27*$A29)</f>
        <v>0</v>
      </c>
      <c r="H29" s="18">
        <f>$B29*COS(H$27*$A29)-$C29*SIN(H$27*$A29)</f>
        <v>2</v>
      </c>
      <c r="I29" s="18">
        <f>$B29*SIN(I$27*$A29)+$C29*COS(I$27*$A29)</f>
        <v>0</v>
      </c>
      <c r="J29" s="18">
        <f>$B29*COS(J$27*$A29)-$C29*SIN(J$27*$A29)</f>
        <v>2</v>
      </c>
      <c r="K29" s="18">
        <f>$B29*SIN(K$27*$A29)+$C29*COS(K$27*$A29)</f>
        <v>0</v>
      </c>
    </row>
    <row r="30" spans="1:11" ht="12.75">
      <c r="A30" s="2">
        <v>1</v>
      </c>
      <c r="B30" s="11">
        <f t="shared" si="2"/>
        <v>1</v>
      </c>
      <c r="C30" s="11">
        <f t="shared" si="2"/>
        <v>-1</v>
      </c>
      <c r="D30" s="18">
        <f>$B30*COS(D$27*$A30)-$C30*SIN(D$27*$A30)</f>
        <v>1</v>
      </c>
      <c r="E30" s="18">
        <f>$B30*SIN(E$27*$A30)+$C30*COS(E$27*$A30)</f>
        <v>-1</v>
      </c>
      <c r="F30" s="18">
        <f>$B30*COS(F$27*$A30)-$C30*SIN(F$27*$A30)</f>
        <v>1</v>
      </c>
      <c r="G30" s="18">
        <f>$B30*SIN(G$27*$A30)+$C30*COS(G$27*$A30)</f>
        <v>0.9999999999999999</v>
      </c>
      <c r="H30" s="18">
        <f>$B30*COS(H$27*$A30)-$C30*SIN(H$27*$A30)</f>
        <v>-0.9999999999999999</v>
      </c>
      <c r="I30" s="18">
        <f>$B30*SIN(I$27*$A30)+$C30*COS(I$27*$A30)</f>
        <v>1.0000000000000002</v>
      </c>
      <c r="J30" s="18">
        <f>$B30*COS(J$27*$A30)-$C30*SIN(J$27*$A30)</f>
        <v>-1.0000000000000002</v>
      </c>
      <c r="K30" s="18">
        <f>$B30*SIN(K$27*$A30)+$C30*COS(K$27*$A30)</f>
        <v>-0.9999999999999998</v>
      </c>
    </row>
    <row r="31" spans="1:11" ht="12.75">
      <c r="A31" s="2">
        <v>2</v>
      </c>
      <c r="B31" s="11">
        <f t="shared" si="2"/>
        <v>0</v>
      </c>
      <c r="C31" s="11">
        <f t="shared" si="2"/>
        <v>-1.22514845490862E-16</v>
      </c>
      <c r="D31" s="18">
        <f>$B31*COS(D$27*$A31)-$C31*SIN(D$27*$A31)</f>
        <v>0</v>
      </c>
      <c r="E31" s="18">
        <f>$B31*SIN(E$27*$A31)+$C31*COS(E$27*$A31)</f>
        <v>-1.22514845490862E-16</v>
      </c>
      <c r="F31" s="18">
        <f>$B31*COS(F$27*$A31)-$C31*SIN(F$27*$A31)</f>
        <v>1.500988736564979E-32</v>
      </c>
      <c r="G31" s="18">
        <f>$B31*SIN(G$27*$A31)+$C31*COS(G$27*$A31)</f>
        <v>1.22514845490862E-16</v>
      </c>
      <c r="H31" s="18">
        <f>$B31*COS(H$27*$A31)-$C31*SIN(H$27*$A31)</f>
        <v>-3.001977473129958E-32</v>
      </c>
      <c r="I31" s="18">
        <f>$B31*SIN(I$27*$A31)+$C31*COS(I$27*$A31)</f>
        <v>-1.22514845490862E-16</v>
      </c>
      <c r="J31" s="18">
        <f>$B31*COS(J$27*$A31)-$C31*SIN(J$27*$A31)</f>
        <v>4.502966209694937E-32</v>
      </c>
      <c r="K31" s="18">
        <f>$B31*SIN(K$27*$A31)+$C31*COS(K$27*$A31)</f>
        <v>1.22514845490862E-16</v>
      </c>
    </row>
    <row r="32" spans="1:11" ht="12.75">
      <c r="A32" s="2">
        <v>3</v>
      </c>
      <c r="B32" s="11">
        <f t="shared" si="2"/>
        <v>0.9999999999999998</v>
      </c>
      <c r="C32" s="11">
        <f t="shared" si="2"/>
        <v>1</v>
      </c>
      <c r="D32" s="18">
        <f>$B32*COS(D$27*$A32)-$C32*SIN(D$27*$A32)</f>
        <v>0.9999999999999998</v>
      </c>
      <c r="E32" s="18">
        <f>$B32*SIN(E$27*$A32)+$C32*COS(E$27*$A32)</f>
        <v>1</v>
      </c>
      <c r="F32" s="18">
        <f>$B32*COS(F$27*$A32)-$C32*SIN(F$27*$A32)</f>
        <v>0.9999999999999998</v>
      </c>
      <c r="G32" s="18">
        <f>$B32*SIN(G$27*$A32)+$C32*COS(G$27*$A32)</f>
        <v>-1</v>
      </c>
      <c r="H32" s="18">
        <f>$B32*COS(H$27*$A32)-$C32*SIN(H$27*$A32)</f>
        <v>-1.0000000000000002</v>
      </c>
      <c r="I32" s="18">
        <f>$B32*SIN(I$27*$A32)+$C32*COS(I$27*$A32)</f>
        <v>-0.9999999999999997</v>
      </c>
      <c r="J32" s="18">
        <f>$B32*COS(J$27*$A32)-$C32*SIN(J$27*$A32)</f>
        <v>-0.9999999999999994</v>
      </c>
      <c r="K32" s="18">
        <f>$B32*SIN(K$27*$A32)+$C32*COS(K$27*$A32)</f>
        <v>1.0000000000000002</v>
      </c>
    </row>
    <row r="34" spans="2:11" ht="12.75">
      <c r="B34" s="2"/>
      <c r="D34" s="2"/>
      <c r="E34" s="2"/>
      <c r="F34" s="2"/>
      <c r="G34" s="2"/>
      <c r="H34" s="2"/>
      <c r="I34" s="2"/>
      <c r="J34" s="2"/>
      <c r="K34" s="2"/>
    </row>
    <row r="35" spans="1:18" ht="12.75">
      <c r="A35" s="2" t="s">
        <v>1</v>
      </c>
      <c r="B35" s="8" t="s">
        <v>11</v>
      </c>
      <c r="C35" s="8" t="s">
        <v>12</v>
      </c>
      <c r="D35" s="8" t="s">
        <v>18</v>
      </c>
      <c r="E35" s="8" t="s">
        <v>19</v>
      </c>
      <c r="G35" s="2" t="s">
        <v>1</v>
      </c>
      <c r="H35" s="8" t="s">
        <v>17</v>
      </c>
      <c r="I35" s="2" t="s">
        <v>2</v>
      </c>
      <c r="J35" s="24" t="s">
        <v>20</v>
      </c>
      <c r="K35" s="6"/>
      <c r="L35" s="22" t="s">
        <v>27</v>
      </c>
      <c r="M35" s="23"/>
      <c r="N35" s="23"/>
      <c r="O35" s="23"/>
      <c r="P35" s="23"/>
      <c r="Q35" s="23"/>
      <c r="R35" s="21"/>
    </row>
    <row r="36" spans="1:18" ht="12.75">
      <c r="A36" s="2">
        <v>0</v>
      </c>
      <c r="B36" s="5">
        <f>IF(ABS(SUM(D$29:D$32)/$F$25)&gt;J25,SUM(D$29:D$32)/$F$25,0)</f>
        <v>1</v>
      </c>
      <c r="C36" s="5">
        <f>IF(ABS(SUM(E$29:E$32)/$F$25)&gt;J25,SUM(E$29:E$32)/$F$25,0)</f>
        <v>0</v>
      </c>
      <c r="D36" s="5">
        <f aca="true" t="shared" si="3" ref="D36:E39">B7-B36</f>
        <v>0</v>
      </c>
      <c r="E36" s="5">
        <f>C7-C36</f>
        <v>0</v>
      </c>
      <c r="G36" s="2">
        <v>0</v>
      </c>
      <c r="H36" s="6">
        <f>SQRT(B36^2+C36^2)</f>
        <v>1</v>
      </c>
      <c r="I36" s="2">
        <v>0</v>
      </c>
      <c r="J36" s="7">
        <f>IF(H36&gt;J$12,IMARGUMENT(COMPLEX(B36,C36))/PI()*180,0)</f>
        <v>0</v>
      </c>
      <c r="L36" s="23" t="s">
        <v>28</v>
      </c>
      <c r="M36" s="23"/>
      <c r="N36" s="23"/>
      <c r="O36" s="23"/>
      <c r="P36" s="23"/>
      <c r="Q36" s="23"/>
      <c r="R36" s="21"/>
    </row>
    <row r="37" spans="1:10" ht="12.75">
      <c r="A37" s="2">
        <v>1</v>
      </c>
      <c r="B37" s="5">
        <f>IF(ABS(SUM(F$29:F$32)/$F$25)&gt;J25,SUM(F$29:F$32)/$F$25,0)</f>
        <v>1</v>
      </c>
      <c r="C37" s="5">
        <f>IF(ABS(SUM(G$29:G$32)/$F$25)&gt;J25,SUM(G$29:G$32)/$F$25,0)</f>
        <v>0</v>
      </c>
      <c r="D37" s="5">
        <f t="shared" si="3"/>
        <v>0</v>
      </c>
      <c r="E37" s="5">
        <f t="shared" si="3"/>
        <v>0</v>
      </c>
      <c r="G37" s="2">
        <v>1</v>
      </c>
      <c r="H37" s="6">
        <f>SQRT(B37^2+C37^2)</f>
        <v>1</v>
      </c>
      <c r="I37" s="2">
        <v>1</v>
      </c>
      <c r="J37" s="7">
        <f>IF(H37&gt;J$12,IMARGUMENT(COMPLEX(B37,C37))/PI()*180,0)</f>
        <v>0</v>
      </c>
    </row>
    <row r="38" spans="1:10" ht="12.75">
      <c r="A38" s="2">
        <v>2</v>
      </c>
      <c r="B38" s="5">
        <f>IF(ABS(SUM(H$29:H$32)/$F$25)&gt;J25,SUM(H$29:H$32)/$F$25,0)</f>
        <v>0</v>
      </c>
      <c r="C38" s="5">
        <f>IF(ABS(SUM(I$29:I$32)/$F$25)&gt;J25,SUM(I$29:I$32)/$F$25,0)</f>
        <v>0</v>
      </c>
      <c r="D38" s="5">
        <f t="shared" si="3"/>
        <v>0</v>
      </c>
      <c r="E38" s="5">
        <f t="shared" si="3"/>
        <v>0</v>
      </c>
      <c r="G38" s="2">
        <v>2</v>
      </c>
      <c r="H38" s="6">
        <f>SQRT(B38^2+C38^2)</f>
        <v>0</v>
      </c>
      <c r="I38" s="2">
        <v>2</v>
      </c>
      <c r="J38" s="7">
        <f>IF(H38&gt;J$12,IMARGUMENT(COMPLEX(B38,C38))/PI()*180,0)</f>
        <v>0</v>
      </c>
    </row>
    <row r="39" spans="1:10" ht="12.75">
      <c r="A39" s="2">
        <v>3</v>
      </c>
      <c r="B39" s="5">
        <f>IF(ABS(SUM(J$29:J$32)/$F$25)&gt;J25,SUM(J$29:J$32)/$F$25,0)</f>
        <v>0</v>
      </c>
      <c r="C39" s="5">
        <f>IF(ABS(SUM(K$29:K$32)/$F$25)&gt;J25,SUM(K$29:K$32)/$F$25,0)</f>
        <v>0</v>
      </c>
      <c r="D39" s="5">
        <f t="shared" si="3"/>
        <v>0</v>
      </c>
      <c r="E39" s="5">
        <f t="shared" si="3"/>
        <v>0</v>
      </c>
      <c r="G39" s="2">
        <v>3</v>
      </c>
      <c r="H39" s="6">
        <f>SQRT(B39^2+C39^2)</f>
        <v>0</v>
      </c>
      <c r="I39" s="2">
        <v>3</v>
      </c>
      <c r="J39" s="7">
        <f>IF(H39&gt;J$12,IMARGUMENT(COMPLEX(B39,C39))/PI()*180,0)</f>
        <v>0</v>
      </c>
    </row>
  </sheetData>
  <conditionalFormatting sqref="D36:E39">
    <cfRule type="cellIs" priority="1" dxfId="0" operator="notEqual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VUT Brno FEKT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</dc:creator>
  <cp:keywords/>
  <dc:description/>
  <cp:lastModifiedBy>prof. Pavel Jura</cp:lastModifiedBy>
  <dcterms:created xsi:type="dcterms:W3CDTF">2004-11-26T20:48:24Z</dcterms:created>
  <dcterms:modified xsi:type="dcterms:W3CDTF">2008-11-10T21:53:11Z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